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C53" i="2" l="1"/>
  <c r="C48" i="2"/>
  <c r="C43" i="2"/>
  <c r="C40" i="2"/>
  <c r="C34" i="2"/>
  <c r="C21" i="2"/>
  <c r="C7" i="2"/>
  <c r="J56" i="2" l="1"/>
  <c r="I17" i="2" l="1"/>
  <c r="I16" i="2"/>
  <c r="C27" i="2" l="1"/>
  <c r="C18" i="2"/>
  <c r="C16" i="2"/>
  <c r="C57" i="2" l="1"/>
  <c r="G14" i="2"/>
  <c r="G48" i="2" l="1"/>
  <c r="I50" i="2"/>
  <c r="D16" i="2"/>
  <c r="E16" i="2"/>
  <c r="F16" i="2"/>
  <c r="G16" i="2"/>
  <c r="G7" i="2"/>
  <c r="D7" i="2"/>
  <c r="D18" i="2"/>
  <c r="D21" i="2"/>
  <c r="D27" i="2"/>
  <c r="D32" i="2"/>
  <c r="D34" i="2"/>
  <c r="D40" i="2"/>
  <c r="D43" i="2"/>
  <c r="D48" i="2"/>
  <c r="D51" i="2"/>
  <c r="D53" i="2"/>
  <c r="D57" i="2" l="1"/>
  <c r="J8" i="2"/>
  <c r="J9" i="2"/>
  <c r="J10" i="2"/>
  <c r="J11" i="2"/>
  <c r="J12" i="2"/>
  <c r="J15" i="2"/>
  <c r="J19" i="2"/>
  <c r="J20" i="2"/>
  <c r="J23" i="2"/>
  <c r="J24" i="2"/>
  <c r="J25" i="2"/>
  <c r="J28" i="2"/>
  <c r="J29" i="2"/>
  <c r="J30" i="2"/>
  <c r="J35" i="2"/>
  <c r="J36" i="2"/>
  <c r="J37" i="2"/>
  <c r="J38" i="2"/>
  <c r="J39" i="2"/>
  <c r="J41" i="2"/>
  <c r="J42" i="2"/>
  <c r="J44" i="2"/>
  <c r="J46" i="2"/>
  <c r="J49" i="2"/>
  <c r="J54" i="2"/>
  <c r="J55" i="2"/>
  <c r="I33" i="2" l="1"/>
  <c r="G32" i="2"/>
  <c r="I32" i="2" s="1"/>
  <c r="G27" i="2"/>
  <c r="J27" i="2" s="1"/>
  <c r="I30" i="2"/>
  <c r="G53" i="2" l="1"/>
  <c r="J53" i="2" l="1"/>
  <c r="I53" i="2"/>
  <c r="I11" i="2"/>
  <c r="F53" i="2"/>
  <c r="E53" i="2"/>
  <c r="I52" i="2" l="1"/>
  <c r="I49" i="2"/>
  <c r="J48" i="2" l="1"/>
  <c r="G43" i="2"/>
  <c r="J43" i="2" s="1"/>
  <c r="G21" i="2"/>
  <c r="J21" i="2" s="1"/>
  <c r="G51" i="2" l="1"/>
  <c r="I51" i="2" l="1"/>
  <c r="I8" i="2"/>
  <c r="I37" i="2" l="1"/>
  <c r="I56" i="2" l="1"/>
  <c r="I54" i="2"/>
  <c r="F48" i="2"/>
  <c r="E48" i="2"/>
  <c r="I47" i="2"/>
  <c r="I46" i="2"/>
  <c r="I45" i="2"/>
  <c r="I44" i="2"/>
  <c r="F43" i="2"/>
  <c r="E43" i="2"/>
  <c r="I42" i="2"/>
  <c r="I41" i="2"/>
  <c r="G40" i="2"/>
  <c r="J40" i="2" s="1"/>
  <c r="F40" i="2"/>
  <c r="E40" i="2"/>
  <c r="I39" i="2"/>
  <c r="I38" i="2"/>
  <c r="I36" i="2"/>
  <c r="I35" i="2"/>
  <c r="G34" i="2"/>
  <c r="J34" i="2" s="1"/>
  <c r="F34" i="2"/>
  <c r="E34" i="2"/>
  <c r="I29" i="2"/>
  <c r="I28" i="2"/>
  <c r="F27" i="2"/>
  <c r="E27" i="2"/>
  <c r="I26" i="2"/>
  <c r="I25" i="2"/>
  <c r="I24" i="2"/>
  <c r="I23" i="2"/>
  <c r="I22" i="2"/>
  <c r="F21" i="2"/>
  <c r="E21" i="2"/>
  <c r="I20" i="2"/>
  <c r="I19" i="2"/>
  <c r="G18" i="2"/>
  <c r="J18" i="2" s="1"/>
  <c r="F18" i="2"/>
  <c r="E18" i="2"/>
  <c r="H16" i="2"/>
  <c r="I15" i="2"/>
  <c r="I14" i="2"/>
  <c r="I12" i="2"/>
  <c r="I10" i="2"/>
  <c r="I9" i="2"/>
  <c r="F7" i="2"/>
  <c r="E7" i="2"/>
  <c r="G57" i="2" l="1"/>
  <c r="J57" i="2" s="1"/>
  <c r="I48" i="2"/>
  <c r="I43" i="2"/>
  <c r="I21" i="2"/>
  <c r="I18" i="2"/>
  <c r="I34" i="2"/>
  <c r="E57" i="2"/>
  <c r="F57" i="2"/>
  <c r="I7" i="2"/>
  <c r="I27" i="2"/>
  <c r="I40" i="2"/>
  <c r="J7" i="2"/>
  <c r="I57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<sst xmlns="http://schemas.openxmlformats.org/spreadsheetml/2006/main" count="156" uniqueCount="116">
  <si>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</si>
  <si>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</si>
  <si>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</si>
  <si>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</si>
  <si>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</si>
  <si>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</si>
  <si>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</si>
  <si>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</si>
  <si>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</si>
  <si>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</si>
  <si>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</si>
  <si>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</si>
  <si>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</si>
  <si>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</si>
  <si>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</si>
  <si>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</si>
  <si>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</si>
  <si>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</si>
  <si>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</si>
  <si>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</si>
  <si>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</si>
  <si>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</si>
  <si>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</si>
  <si>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</si>
  <si>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</si>
  <si>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</si>
  <si>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</si>
  <si>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</si>
  <si>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</si>
  <si>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</si>
  <si>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</si>
  <si>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</si>
  <si>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</si>
  <si>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</si>
  <si>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</si>
  <si>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</si>
  <si>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</si>
  <si>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</si>
  <si>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</si>
  <si>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</si>
  <si>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</si>
  <si>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</si>
  <si>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</si>
  <si>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</si>
  <si>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</si>
  <si>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</si>
  <si>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</si>
  <si>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</si>
  <si>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</si>
  <si>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</si>
  <si>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</si>
  <si>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</si>
  <si>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</si>
  <si>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</si>
  <si>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</si>
  <si>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</si>
  <si>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</si>
  <si>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</si>
  <si>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</si>
  <si>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</si>
  <si>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</si>
  <si>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</si>
  <si>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</si>
  <si>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</si>
  <si>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</si>
  <si>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</si>
  <si>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</si>
  <si>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</si>
  <si>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</si>
  <si>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</si>
  <si>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</si>
  <si>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</si>
  <si>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</si>
  <si>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</si>
  <si>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</si>
  <si>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</si>
  <si>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</si>
  <si>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</si>
  <si>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</si>
  <si>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</si>
  <si>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</si>
  <si>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</si>
  <si>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</si>
  <si>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</si>
  <si>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</si>
  <si>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</si>
  <si>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</si>
  <si>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</si>
  <si>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</si>
  <si>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</si>
  <si>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</si>
  <si>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</si>
  <si>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</si>
  <si>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1300</t>
  </si>
  <si>
    <t>1301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</si>
  <si>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</si>
  <si>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</si>
  <si>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</si>
  <si>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Дополнительное образование детей</t>
  </si>
  <si>
    <t>С.И.Сидорова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</si>
  <si>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</si>
  <si>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</si>
  <si>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 xml:space="preserve">Молодежная политика </t>
  </si>
  <si>
    <t>ОБСЛУЖИВАНИЕ ГОСУДАРСТВЕННЕГО (МУНИЦИПАЛЬНОГО)  ДОЛГА</t>
  </si>
  <si>
    <t xml:space="preserve">МЕЖБЮДЖЕТНЫЕ ТРАНСФЕРТЫ ОБЩЕГО ХАРАКТЕРА БЮДЖЕТАМ БЮДЖЕТНОЙ СИСТЕМЫ РОССИЙСКОЙ ФЕДЕРАЦИИ </t>
  </si>
  <si>
    <t>Другие вопросы в области жилищно-коммунального хозяйства</t>
  </si>
  <si>
    <t>0505</t>
  </si>
  <si>
    <t>Другие вопросы в области охраны окружающей среды</t>
  </si>
  <si>
    <t>0605</t>
  </si>
  <si>
    <t>Обслуживание государственнего (муниципального) внутреннего долга</t>
  </si>
  <si>
    <t>Заместитель  главы администрацииТрубчевского муниципального района</t>
  </si>
  <si>
    <t>Уточненные плановые  назначения на 2025 год</t>
  </si>
  <si>
    <t>Темп роста 2025к соответствующему периоду 2024, %</t>
  </si>
  <si>
    <t>Сведения об исполнении бюджета Трубчевского муниципального района Брянской области  за 9 месяцев 2025 года по расходам в разрезе разделов и подразделов классификации расходов с соответствующим периодом 2024 года</t>
  </si>
  <si>
    <t>Кассовое исполнение                                                               за 9 месяцев 2024 года</t>
  </si>
  <si>
    <t>Кассовое исполнение                                                               за 9 месяцев                                                                      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</si>
</sst>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4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3" fontId="2" fillId="0" borderId="4" xfId="0" applyNumberFormat="1" applyFont="1" applyBorder="1" applyAlignment="1" applyProtection="1">
      <alignment horizontal="center" vertical="center" wrapText="1" shrinkToFit="1" readingOrder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3" fontId="2" fillId="0" borderId="1" xfId="0" applyNumberFormat="1" applyFont="1" applyBorder="1" applyAlignment="1" applyProtection="1">
      <alignment horizontal="center" vertical="center" wrapText="1" shrinkToFit="1" readingOrder="1"/>
    </xf>
  </cellXfs>
  <cellStyles count="1">
    <cellStyle name="Обычный" xfId="0" builtinId="0"/>
  </cellStyles>
  <dxfs count="10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view="pageBreakPreview" zoomScaleNormal="100" zoomScaleSheetLayoutView="100" workbookViewId="0">
      <selection activeCell="M5" sqref="M5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3" customFormat="1" ht="49.5" customHeight="1" x14ac:dyDescent="0.25">
      <c r="A2" s="29" t="s">
        <v>113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0" t="s">
        <v>0</v>
      </c>
      <c r="J3" s="30"/>
      <c r="L3" t="s">
        <v>97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114</v>
      </c>
      <c r="D4" s="31" t="s">
        <v>111</v>
      </c>
      <c r="E4" s="32" t="s">
        <v>3</v>
      </c>
      <c r="F4" s="32"/>
      <c r="G4" s="32" t="s">
        <v>115</v>
      </c>
      <c r="H4" s="32"/>
      <c r="I4" s="32" t="s">
        <v>4</v>
      </c>
      <c r="J4" s="33" t="s">
        <v>112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20.25" customHeight="1" x14ac:dyDescent="0.25">
      <c r="A7" s="5" t="s">
        <v>5</v>
      </c>
      <c r="B7" s="24" t="s">
        <v>6</v>
      </c>
      <c r="C7" s="20">
        <f>C8+C9+C10+C11+C12+C14+C15+C13</f>
        <v>45891035.939999998</v>
      </c>
      <c r="D7" s="20">
        <f>D8+D9+D10+D11+D12+D14+D15+D13</f>
        <v>106291048.66</v>
      </c>
      <c r="E7" s="20">
        <f>SUM(E8:E15)</f>
        <v>22731385.340000004</v>
      </c>
      <c r="F7" s="20">
        <f>SUM(F8:F15)</f>
        <v>54498213.330000006</v>
      </c>
      <c r="G7" s="20">
        <f>G8+G9+G10+G11+G12+G14+G15+G13</f>
        <v>49909902.060000002</v>
      </c>
      <c r="H7" s="20" t="s">
        <v>7</v>
      </c>
      <c r="I7" s="20">
        <f t="shared" ref="G7:I17" si="0">G7/D7*100</f>
        <v>46.955884516343431</v>
      </c>
      <c r="J7" s="20">
        <f>G7/C7*100</f>
        <v>108.75740988992808</v>
      </c>
    </row>
    <row r="8" spans="1:12" ht="46.5" customHeight="1" x14ac:dyDescent="0.25">
      <c r="A8" s="6" t="s">
        <v>8</v>
      </c>
      <c r="B8" s="25" t="s">
        <v>9</v>
      </c>
      <c r="C8" s="21">
        <v>1252135.3599999999</v>
      </c>
      <c r="D8" s="21">
        <v>1744900</v>
      </c>
      <c r="E8" s="21">
        <v>462183</v>
      </c>
      <c r="F8" s="21">
        <v>1109139.99</v>
      </c>
      <c r="G8" s="21">
        <v>1289299.6000000001</v>
      </c>
      <c r="H8" s="21" t="s">
        <v>7</v>
      </c>
      <c r="I8" s="21">
        <f t="shared" si="0"/>
        <v>73.889598257779824</v>
      </c>
      <c r="J8" s="21">
        <f t="shared" ref="J8:J57" si="1">G8/C8*100</f>
        <v>102.96806888354308</v>
      </c>
    </row>
    <row r="9" spans="1:12" ht="66.75" customHeight="1" x14ac:dyDescent="0.25">
      <c r="A9" s="6" t="s">
        <v>10</v>
      </c>
      <c r="B9" s="25" t="s">
        <v>11</v>
      </c>
      <c r="C9" s="21">
        <v>1413922.36</v>
      </c>
      <c r="D9" s="21">
        <v>1961340</v>
      </c>
      <c r="E9" s="21">
        <v>644339.69999999995</v>
      </c>
      <c r="F9" s="21">
        <v>1455240</v>
      </c>
      <c r="G9" s="21">
        <v>1576355.87</v>
      </c>
      <c r="H9" s="21" t="s">
        <v>7</v>
      </c>
      <c r="I9" s="21">
        <f t="shared" si="0"/>
        <v>80.371372123140304</v>
      </c>
      <c r="J9" s="21">
        <f t="shared" si="1"/>
        <v>111.48814917956315</v>
      </c>
    </row>
    <row r="10" spans="1:12" ht="60.75" customHeight="1" x14ac:dyDescent="0.25">
      <c r="A10" s="6" t="s">
        <v>12</v>
      </c>
      <c r="B10" s="25" t="s">
        <v>13</v>
      </c>
      <c r="C10" s="21">
        <v>28523330.999999996</v>
      </c>
      <c r="D10" s="21">
        <v>79767545.799999997</v>
      </c>
      <c r="E10" s="21">
        <v>14401654.730000002</v>
      </c>
      <c r="F10" s="21">
        <v>36364945.330000006</v>
      </c>
      <c r="G10" s="21">
        <v>31021644.199999999</v>
      </c>
      <c r="H10" s="21" t="s">
        <v>7</v>
      </c>
      <c r="I10" s="21">
        <f t="shared" si="0"/>
        <v>38.890057214221073</v>
      </c>
      <c r="J10" s="21">
        <f t="shared" si="1"/>
        <v>108.75884096426188</v>
      </c>
    </row>
    <row r="11" spans="1:12" ht="21" customHeight="1" x14ac:dyDescent="0.25">
      <c r="A11" s="6" t="s">
        <v>14</v>
      </c>
      <c r="B11" s="25" t="s">
        <v>15</v>
      </c>
      <c r="C11" s="21">
        <v>10696</v>
      </c>
      <c r="D11" s="21">
        <v>12329</v>
      </c>
      <c r="E11" s="21">
        <v>3464</v>
      </c>
      <c r="F11" s="21">
        <v>3464</v>
      </c>
      <c r="G11" s="21">
        <v>12329</v>
      </c>
      <c r="H11" s="21" t="s">
        <v>7</v>
      </c>
      <c r="I11" s="21">
        <f t="shared" si="0"/>
        <v>100</v>
      </c>
      <c r="J11" s="21">
        <f t="shared" si="1"/>
        <v>115.26738967838443</v>
      </c>
    </row>
    <row r="12" spans="1:12" ht="48" customHeight="1" x14ac:dyDescent="0.25">
      <c r="A12" s="6" t="s">
        <v>16</v>
      </c>
      <c r="B12" s="25" t="s">
        <v>17</v>
      </c>
      <c r="C12" s="21">
        <v>7405863.4800000004</v>
      </c>
      <c r="D12" s="21">
        <v>11459144.779999999</v>
      </c>
      <c r="E12" s="21">
        <v>3818088.5900000003</v>
      </c>
      <c r="F12" s="21">
        <v>9179824.0099999998</v>
      </c>
      <c r="G12" s="21">
        <v>8322164.8600000003</v>
      </c>
      <c r="H12" s="21" t="s">
        <v>7</v>
      </c>
      <c r="I12" s="21">
        <f t="shared" si="0"/>
        <v>72.624659342160797</v>
      </c>
      <c r="J12" s="21">
        <f t="shared" si="1"/>
        <v>112.37264746338531</v>
      </c>
    </row>
    <row r="13" spans="1:12" ht="31.5" customHeight="1" x14ac:dyDescent="0.25">
      <c r="A13" s="6" t="s">
        <v>90</v>
      </c>
      <c r="B13" s="25" t="s">
        <v>89</v>
      </c>
      <c r="C13" s="21">
        <v>900000</v>
      </c>
      <c r="D13" s="21">
        <v>0</v>
      </c>
      <c r="E13" s="21"/>
      <c r="F13" s="21"/>
      <c r="G13" s="21">
        <v>0</v>
      </c>
      <c r="H13" s="21"/>
      <c r="I13" s="21">
        <v>0</v>
      </c>
      <c r="J13" s="21">
        <v>0</v>
      </c>
    </row>
    <row r="14" spans="1:12" ht="15.75" x14ac:dyDescent="0.25">
      <c r="A14" s="6" t="s">
        <v>18</v>
      </c>
      <c r="B14" s="25" t="s">
        <v>19</v>
      </c>
      <c r="C14" s="21">
        <v>0</v>
      </c>
      <c r="D14" s="21">
        <v>100000</v>
      </c>
      <c r="E14" s="21"/>
      <c r="F14" s="21"/>
      <c r="G14" s="21">
        <f t="shared" si="0"/>
        <v>0</v>
      </c>
      <c r="H14" s="21" t="s">
        <v>7</v>
      </c>
      <c r="I14" s="21">
        <f t="shared" si="0"/>
        <v>0</v>
      </c>
      <c r="J14" s="21">
        <v>0</v>
      </c>
    </row>
    <row r="15" spans="1:12" ht="15.75" x14ac:dyDescent="0.25">
      <c r="A15" s="6" t="s">
        <v>20</v>
      </c>
      <c r="B15" s="25" t="s">
        <v>21</v>
      </c>
      <c r="C15" s="21">
        <v>6385087.7400000002</v>
      </c>
      <c r="D15" s="21">
        <v>11245789.08</v>
      </c>
      <c r="E15" s="21">
        <v>3401655.32</v>
      </c>
      <c r="F15" s="21">
        <v>6385600</v>
      </c>
      <c r="G15" s="21">
        <v>7688108.5300000003</v>
      </c>
      <c r="H15" s="21" t="s">
        <v>7</v>
      </c>
      <c r="I15" s="21">
        <f t="shared" si="0"/>
        <v>68.364331531638513</v>
      </c>
      <c r="J15" s="21">
        <f t="shared" si="1"/>
        <v>120.40724956427928</v>
      </c>
    </row>
    <row r="16" spans="1:12" ht="15.75" x14ac:dyDescent="0.25">
      <c r="A16" s="5" t="s">
        <v>22</v>
      </c>
      <c r="B16" s="24" t="s">
        <v>23</v>
      </c>
      <c r="C16" s="20">
        <f>C17</f>
        <v>0</v>
      </c>
      <c r="D16" s="20">
        <f t="shared" ref="D16:H16" si="2">D17</f>
        <v>1050000</v>
      </c>
      <c r="E16" s="20">
        <f t="shared" si="2"/>
        <v>0</v>
      </c>
      <c r="F16" s="20">
        <f t="shared" si="2"/>
        <v>0</v>
      </c>
      <c r="G16" s="20">
        <f t="shared" si="2"/>
        <v>1050000</v>
      </c>
      <c r="H16" s="20" t="str">
        <f t="shared" si="2"/>
        <v>-</v>
      </c>
      <c r="I16" s="21">
        <f t="shared" si="0"/>
        <v>100</v>
      </c>
      <c r="J16" s="20">
        <v>0</v>
      </c>
    </row>
    <row r="17" spans="1:10" ht="15.75" x14ac:dyDescent="0.25">
      <c r="A17" s="6" t="s">
        <v>24</v>
      </c>
      <c r="B17" s="25" t="s">
        <v>25</v>
      </c>
      <c r="C17" s="21">
        <v>0</v>
      </c>
      <c r="D17" s="21">
        <v>1050000</v>
      </c>
      <c r="E17" s="21"/>
      <c r="F17" s="21"/>
      <c r="G17" s="21">
        <v>1050000</v>
      </c>
      <c r="H17" s="21" t="s">
        <v>7</v>
      </c>
      <c r="I17" s="21">
        <f t="shared" si="0"/>
        <v>100</v>
      </c>
      <c r="J17" s="21">
        <v>0</v>
      </c>
    </row>
    <row r="18" spans="1:10" ht="47.25" x14ac:dyDescent="0.25">
      <c r="A18" s="5" t="s">
        <v>26</v>
      </c>
      <c r="B18" s="24" t="s">
        <v>27</v>
      </c>
      <c r="C18" s="20">
        <f t="shared" ref="C18" si="3">C19+C20</f>
        <v>11781634.560000001</v>
      </c>
      <c r="D18" s="20">
        <f t="shared" ref="D18:G18" si="4">D19+D20</f>
        <v>17767380</v>
      </c>
      <c r="E18" s="20">
        <f t="shared" si="4"/>
        <v>6358660.1100000013</v>
      </c>
      <c r="F18" s="20">
        <f t="shared" si="4"/>
        <v>13421000</v>
      </c>
      <c r="G18" s="20">
        <f t="shared" si="4"/>
        <v>13392663.27</v>
      </c>
      <c r="H18" s="20" t="s">
        <v>7</v>
      </c>
      <c r="I18" s="20">
        <f t="shared" ref="I18:I57" si="5">G18/D18*100</f>
        <v>75.377817494757252</v>
      </c>
      <c r="J18" s="20">
        <f t="shared" si="1"/>
        <v>113.6740679045472</v>
      </c>
    </row>
    <row r="19" spans="1:10" ht="20.25" customHeight="1" x14ac:dyDescent="0.25">
      <c r="A19" s="6" t="s">
        <v>100</v>
      </c>
      <c r="B19" s="25" t="s">
        <v>28</v>
      </c>
      <c r="C19" s="21">
        <v>3413993.6700000004</v>
      </c>
      <c r="D19" s="21">
        <v>5362380</v>
      </c>
      <c r="E19" s="21">
        <v>1970375.2200000002</v>
      </c>
      <c r="F19" s="21">
        <v>4121000</v>
      </c>
      <c r="G19" s="21">
        <v>3732668.41</v>
      </c>
      <c r="H19" s="21" t="s">
        <v>7</v>
      </c>
      <c r="I19" s="21">
        <f t="shared" si="5"/>
        <v>69.608427787661455</v>
      </c>
      <c r="J19" s="21">
        <f t="shared" si="1"/>
        <v>109.33436821515841</v>
      </c>
    </row>
    <row r="20" spans="1:10" ht="69" customHeight="1" x14ac:dyDescent="0.25">
      <c r="A20" s="6" t="s">
        <v>101</v>
      </c>
      <c r="B20" s="25" t="s">
        <v>29</v>
      </c>
      <c r="C20" s="21">
        <v>8367640.8899999997</v>
      </c>
      <c r="D20" s="21">
        <v>12405000</v>
      </c>
      <c r="E20" s="21">
        <v>4388284.8900000006</v>
      </c>
      <c r="F20" s="21">
        <v>9300000</v>
      </c>
      <c r="G20" s="21">
        <v>9659994.8599999994</v>
      </c>
      <c r="H20" s="21" t="s">
        <v>7</v>
      </c>
      <c r="I20" s="21">
        <f t="shared" si="5"/>
        <v>77.871784441757356</v>
      </c>
      <c r="J20" s="21">
        <f t="shared" si="1"/>
        <v>115.4446634002239</v>
      </c>
    </row>
    <row r="21" spans="1:10" ht="15.75" x14ac:dyDescent="0.25">
      <c r="A21" s="5" t="s">
        <v>30</v>
      </c>
      <c r="B21" s="24" t="s">
        <v>31</v>
      </c>
      <c r="C21" s="20">
        <f>C22+C23+C24+C25+C26</f>
        <v>45004064.879999995</v>
      </c>
      <c r="D21" s="20">
        <f>D22+D23+D24+D25+D26</f>
        <v>62246641.829999998</v>
      </c>
      <c r="E21" s="20">
        <f>SUM(E22:E26)</f>
        <v>29398928.77</v>
      </c>
      <c r="F21" s="20">
        <f>SUM(F22:F26)</f>
        <v>63639972.649999999</v>
      </c>
      <c r="G21" s="20">
        <f>G22+G23+G24+G25+G26</f>
        <v>20920862.449999999</v>
      </c>
      <c r="H21" s="20" t="s">
        <v>7</v>
      </c>
      <c r="I21" s="20">
        <f t="shared" si="5"/>
        <v>33.609624286457674</v>
      </c>
      <c r="J21" s="20">
        <f t="shared" si="1"/>
        <v>46.486606278308258</v>
      </c>
    </row>
    <row r="22" spans="1:10" ht="15.75" x14ac:dyDescent="0.25">
      <c r="A22" s="6" t="s">
        <v>32</v>
      </c>
      <c r="B22" s="25" t="s">
        <v>33</v>
      </c>
      <c r="C22" s="21">
        <v>377289.97</v>
      </c>
      <c r="D22" s="21">
        <v>383229.3</v>
      </c>
      <c r="E22" s="21"/>
      <c r="F22" s="21"/>
      <c r="G22" s="21">
        <v>268260.51</v>
      </c>
      <c r="H22" s="21" t="s">
        <v>7</v>
      </c>
      <c r="I22" s="21">
        <f t="shared" si="5"/>
        <v>70</v>
      </c>
      <c r="J22" s="21">
        <v>0</v>
      </c>
    </row>
    <row r="23" spans="1:10" ht="15.75" x14ac:dyDescent="0.25">
      <c r="A23" s="6" t="s">
        <v>34</v>
      </c>
      <c r="B23" s="25" t="s">
        <v>35</v>
      </c>
      <c r="C23" s="21">
        <v>250560</v>
      </c>
      <c r="D23" s="21">
        <v>850560</v>
      </c>
      <c r="E23" s="21">
        <v>125280</v>
      </c>
      <c r="F23" s="21">
        <v>125280</v>
      </c>
      <c r="G23" s="21">
        <v>250560</v>
      </c>
      <c r="H23" s="21" t="s">
        <v>7</v>
      </c>
      <c r="I23" s="21">
        <f t="shared" si="5"/>
        <v>29.458239277652371</v>
      </c>
      <c r="J23" s="21">
        <f t="shared" si="1"/>
        <v>100</v>
      </c>
    </row>
    <row r="24" spans="1:10" ht="18.75" customHeight="1" x14ac:dyDescent="0.25">
      <c r="A24" s="6" t="s">
        <v>36</v>
      </c>
      <c r="B24" s="25" t="s">
        <v>37</v>
      </c>
      <c r="C24" s="21">
        <v>7440864</v>
      </c>
      <c r="D24" s="21">
        <v>11585752</v>
      </c>
      <c r="E24" s="21">
        <v>4369500</v>
      </c>
      <c r="F24" s="21">
        <v>6245500</v>
      </c>
      <c r="G24" s="21">
        <v>7712498.5599999996</v>
      </c>
      <c r="H24" s="21" t="s">
        <v>7</v>
      </c>
      <c r="I24" s="21">
        <f t="shared" si="5"/>
        <v>66.568821428250828</v>
      </c>
      <c r="J24" s="21">
        <f t="shared" si="1"/>
        <v>103.65057821242263</v>
      </c>
    </row>
    <row r="25" spans="1:10" ht="16.5" customHeight="1" x14ac:dyDescent="0.25">
      <c r="A25" s="6" t="s">
        <v>38</v>
      </c>
      <c r="B25" s="25" t="s">
        <v>39</v>
      </c>
      <c r="C25" s="21">
        <v>36935350.909999996</v>
      </c>
      <c r="D25" s="21">
        <v>48707100.530000001</v>
      </c>
      <c r="E25" s="21">
        <v>24904148.77</v>
      </c>
      <c r="F25" s="21">
        <v>57269192.649999999</v>
      </c>
      <c r="G25" s="21">
        <v>12689543.380000001</v>
      </c>
      <c r="H25" s="21" t="s">
        <v>7</v>
      </c>
      <c r="I25" s="21">
        <f t="shared" si="5"/>
        <v>26.052758718791264</v>
      </c>
      <c r="J25" s="21">
        <f t="shared" si="1"/>
        <v>34.35609265205165</v>
      </c>
    </row>
    <row r="26" spans="1:10" ht="33.75" customHeight="1" x14ac:dyDescent="0.25">
      <c r="A26" s="6" t="s">
        <v>40</v>
      </c>
      <c r="B26" s="25" t="s">
        <v>41</v>
      </c>
      <c r="C26" s="21">
        <v>0</v>
      </c>
      <c r="D26" s="21">
        <v>720000</v>
      </c>
      <c r="E26" s="21"/>
      <c r="F26" s="21"/>
      <c r="G26" s="21">
        <v>0</v>
      </c>
      <c r="H26" s="21" t="s">
        <v>7</v>
      </c>
      <c r="I26" s="21">
        <f t="shared" si="5"/>
        <v>0</v>
      </c>
      <c r="J26" s="21">
        <v>0</v>
      </c>
    </row>
    <row r="27" spans="1:10" ht="31.5" x14ac:dyDescent="0.25">
      <c r="A27" s="5" t="s">
        <v>42</v>
      </c>
      <c r="B27" s="24" t="s">
        <v>43</v>
      </c>
      <c r="C27" s="20">
        <f>C28+C29+C30+C31</f>
        <v>37465993.700000003</v>
      </c>
      <c r="D27" s="20">
        <f>D28+D29+D30+D31</f>
        <v>63575471.810000002</v>
      </c>
      <c r="E27" s="20">
        <f>E28+E29+E30</f>
        <v>93536797.660000011</v>
      </c>
      <c r="F27" s="20">
        <f>F28+F29+F30</f>
        <v>208180205.39000002</v>
      </c>
      <c r="G27" s="20">
        <f>G28+G29+G30+G31</f>
        <v>44803913.439999998</v>
      </c>
      <c r="H27" s="20" t="s">
        <v>7</v>
      </c>
      <c r="I27" s="20">
        <f t="shared" si="5"/>
        <v>70.473583859353511</v>
      </c>
      <c r="J27" s="20">
        <f t="shared" si="1"/>
        <v>119.58554682616089</v>
      </c>
    </row>
    <row r="28" spans="1:10" ht="15.75" x14ac:dyDescent="0.25">
      <c r="A28" s="6" t="s">
        <v>44</v>
      </c>
      <c r="B28" s="25" t="s">
        <v>45</v>
      </c>
      <c r="C28" s="21">
        <v>42856.39</v>
      </c>
      <c r="D28" s="21">
        <v>140000</v>
      </c>
      <c r="E28" s="21">
        <v>18713.509999999998</v>
      </c>
      <c r="F28" s="21">
        <v>93150</v>
      </c>
      <c r="G28" s="21">
        <v>107527.59</v>
      </c>
      <c r="H28" s="21" t="s">
        <v>7</v>
      </c>
      <c r="I28" s="21">
        <f t="shared" si="5"/>
        <v>76.805421428571435</v>
      </c>
      <c r="J28" s="21">
        <f t="shared" si="1"/>
        <v>250.90211751386434</v>
      </c>
    </row>
    <row r="29" spans="1:10" ht="15.75" x14ac:dyDescent="0.25">
      <c r="A29" s="6" t="s">
        <v>46</v>
      </c>
      <c r="B29" s="25" t="s">
        <v>47</v>
      </c>
      <c r="C29" s="21">
        <v>25827581.210000001</v>
      </c>
      <c r="D29" s="21">
        <v>34109356.960000001</v>
      </c>
      <c r="E29" s="21">
        <v>85167466.810000002</v>
      </c>
      <c r="F29" s="21">
        <v>187374029.34</v>
      </c>
      <c r="G29" s="21">
        <v>27428088.75</v>
      </c>
      <c r="H29" s="21" t="s">
        <v>7</v>
      </c>
      <c r="I29" s="21">
        <f t="shared" si="5"/>
        <v>80.412212936658065</v>
      </c>
      <c r="J29" s="21">
        <f t="shared" si="1"/>
        <v>106.19689287582341</v>
      </c>
    </row>
    <row r="30" spans="1:10" ht="19.5" customHeight="1" x14ac:dyDescent="0.25">
      <c r="A30" s="6" t="s">
        <v>48</v>
      </c>
      <c r="B30" s="25" t="s">
        <v>49</v>
      </c>
      <c r="C30" s="21">
        <v>11595556.1</v>
      </c>
      <c r="D30" s="21">
        <v>29326114.850000001</v>
      </c>
      <c r="E30" s="21">
        <v>8350617.3400000008</v>
      </c>
      <c r="F30" s="21">
        <v>20713026.050000001</v>
      </c>
      <c r="G30" s="21">
        <v>17268297.100000001</v>
      </c>
      <c r="H30" s="21" t="s">
        <v>7</v>
      </c>
      <c r="I30" s="21">
        <f t="shared" si="5"/>
        <v>58.88368503064769</v>
      </c>
      <c r="J30" s="21">
        <f t="shared" si="1"/>
        <v>148.9216812982346</v>
      </c>
    </row>
    <row r="31" spans="1:10" ht="18" hidden="1" customHeight="1" x14ac:dyDescent="0.25">
      <c r="A31" s="6" t="s">
        <v>105</v>
      </c>
      <c r="B31" s="25" t="s">
        <v>106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/>
      <c r="I31" s="21">
        <v>0</v>
      </c>
      <c r="J31" s="21">
        <v>0</v>
      </c>
    </row>
    <row r="32" spans="1:10" ht="21" customHeight="1" x14ac:dyDescent="0.25">
      <c r="A32" s="5" t="s">
        <v>95</v>
      </c>
      <c r="B32" s="24" t="s">
        <v>96</v>
      </c>
      <c r="C32" s="20">
        <v>0</v>
      </c>
      <c r="D32" s="20">
        <f>D33</f>
        <v>22332329</v>
      </c>
      <c r="E32" s="20"/>
      <c r="F32" s="20"/>
      <c r="G32" s="20">
        <f>G33</f>
        <v>17602.5</v>
      </c>
      <c r="H32" s="20"/>
      <c r="I32" s="20">
        <f t="shared" si="5"/>
        <v>7.8820708758141622E-2</v>
      </c>
      <c r="J32" s="20">
        <v>0</v>
      </c>
    </row>
    <row r="33" spans="1:10" ht="30" customHeight="1" x14ac:dyDescent="0.25">
      <c r="A33" s="6" t="s">
        <v>107</v>
      </c>
      <c r="B33" s="25" t="s">
        <v>108</v>
      </c>
      <c r="C33" s="21">
        <v>0</v>
      </c>
      <c r="D33" s="26">
        <v>22332329</v>
      </c>
      <c r="E33" s="20"/>
      <c r="F33" s="20"/>
      <c r="G33" s="21">
        <v>17602.5</v>
      </c>
      <c r="H33" s="20"/>
      <c r="I33" s="21">
        <f t="shared" si="5"/>
        <v>7.8820708758141622E-2</v>
      </c>
      <c r="J33" s="21">
        <v>0</v>
      </c>
    </row>
    <row r="34" spans="1:10" ht="18" customHeight="1" x14ac:dyDescent="0.25">
      <c r="A34" s="5" t="s">
        <v>50</v>
      </c>
      <c r="B34" s="24" t="s">
        <v>51</v>
      </c>
      <c r="C34" s="20">
        <f>SUM(C35:C39)</f>
        <v>355396753.33999991</v>
      </c>
      <c r="D34" s="20">
        <f>SUM(D35:D39)</f>
        <v>546919947.21000004</v>
      </c>
      <c r="E34" s="20">
        <f>SUM(E35:E39)</f>
        <v>235975849.33999997</v>
      </c>
      <c r="F34" s="20">
        <f>SUM(F35:F39)</f>
        <v>439656361.18999994</v>
      </c>
      <c r="G34" s="20">
        <f>SUM(G35:G39)</f>
        <v>408548994.78999996</v>
      </c>
      <c r="H34" s="20" t="s">
        <v>7</v>
      </c>
      <c r="I34" s="20">
        <f t="shared" si="5"/>
        <v>74.699962375504654</v>
      </c>
      <c r="J34" s="20">
        <f t="shared" si="1"/>
        <v>114.95574761178263</v>
      </c>
    </row>
    <row r="35" spans="1:10" ht="15.75" x14ac:dyDescent="0.25">
      <c r="A35" s="6" t="s">
        <v>52</v>
      </c>
      <c r="B35" s="25" t="s">
        <v>53</v>
      </c>
      <c r="C35" s="21">
        <v>77411166.289999992</v>
      </c>
      <c r="D35" s="21">
        <v>137214782.46000001</v>
      </c>
      <c r="E35" s="21">
        <v>47609162.93</v>
      </c>
      <c r="F35" s="21">
        <v>87399984</v>
      </c>
      <c r="G35" s="21">
        <v>91251926.219999999</v>
      </c>
      <c r="H35" s="21" t="s">
        <v>7</v>
      </c>
      <c r="I35" s="21">
        <f t="shared" si="5"/>
        <v>66.502985016648026</v>
      </c>
      <c r="J35" s="21">
        <f t="shared" si="1"/>
        <v>117.87953933951769</v>
      </c>
    </row>
    <row r="36" spans="1:10" ht="15.75" x14ac:dyDescent="0.25">
      <c r="A36" s="6" t="s">
        <v>54</v>
      </c>
      <c r="B36" s="25" t="s">
        <v>55</v>
      </c>
      <c r="C36" s="21">
        <v>205984028.48999998</v>
      </c>
      <c r="D36" s="21">
        <v>307876013.31999999</v>
      </c>
      <c r="E36" s="21">
        <v>137283660.69999999</v>
      </c>
      <c r="F36" s="21">
        <v>262892789.98999995</v>
      </c>
      <c r="G36" s="21">
        <v>240324340.06</v>
      </c>
      <c r="H36" s="21" t="s">
        <v>7</v>
      </c>
      <c r="I36" s="21">
        <f t="shared" si="5"/>
        <v>78.058806033132512</v>
      </c>
      <c r="J36" s="21">
        <f t="shared" si="1"/>
        <v>116.67134671641163</v>
      </c>
    </row>
    <row r="37" spans="1:10" ht="15.75" x14ac:dyDescent="0.25">
      <c r="A37" s="6" t="s">
        <v>98</v>
      </c>
      <c r="B37" s="25" t="s">
        <v>88</v>
      </c>
      <c r="C37" s="21">
        <v>36093185.909999996</v>
      </c>
      <c r="D37" s="21">
        <v>52550580.049999997</v>
      </c>
      <c r="E37" s="21">
        <v>28850939.57</v>
      </c>
      <c r="F37" s="21">
        <v>46165372.200000003</v>
      </c>
      <c r="G37" s="21">
        <v>38510690.170000002</v>
      </c>
      <c r="H37" s="21"/>
      <c r="I37" s="21">
        <f t="shared" si="5"/>
        <v>73.28309246702598</v>
      </c>
      <c r="J37" s="21">
        <f t="shared" si="1"/>
        <v>106.69795197915795</v>
      </c>
    </row>
    <row r="38" spans="1:10" ht="15.75" x14ac:dyDescent="0.25">
      <c r="A38" s="6" t="s">
        <v>102</v>
      </c>
      <c r="B38" s="25" t="s">
        <v>56</v>
      </c>
      <c r="C38" s="21">
        <v>86530.53</v>
      </c>
      <c r="D38" s="21">
        <v>103299</v>
      </c>
      <c r="E38" s="21">
        <v>57945.5</v>
      </c>
      <c r="F38" s="21">
        <v>120000</v>
      </c>
      <c r="G38" s="21">
        <v>57674.27</v>
      </c>
      <c r="H38" s="21" t="s">
        <v>7</v>
      </c>
      <c r="I38" s="21">
        <f t="shared" si="5"/>
        <v>55.832360429433002</v>
      </c>
      <c r="J38" s="21">
        <f t="shared" si="1"/>
        <v>66.651931982850442</v>
      </c>
    </row>
    <row r="39" spans="1:10" ht="15.75" x14ac:dyDescent="0.25">
      <c r="A39" s="6" t="s">
        <v>57</v>
      </c>
      <c r="B39" s="25" t="s">
        <v>58</v>
      </c>
      <c r="C39" s="21">
        <v>35821842.119999997</v>
      </c>
      <c r="D39" s="21">
        <v>49175272.380000003</v>
      </c>
      <c r="E39" s="21">
        <v>22174140.640000001</v>
      </c>
      <c r="F39" s="21">
        <v>43078215</v>
      </c>
      <c r="G39" s="21">
        <v>38404364.07</v>
      </c>
      <c r="H39" s="21" t="s">
        <v>7</v>
      </c>
      <c r="I39" s="21">
        <f t="shared" si="5"/>
        <v>78.09690157531162</v>
      </c>
      <c r="J39" s="21">
        <f t="shared" si="1"/>
        <v>107.20934993055016</v>
      </c>
    </row>
    <row r="40" spans="1:10" ht="18.75" customHeight="1" x14ac:dyDescent="0.25">
      <c r="A40" s="5" t="s">
        <v>59</v>
      </c>
      <c r="B40" s="24" t="s">
        <v>60</v>
      </c>
      <c r="C40" s="20">
        <f>C41+C42</f>
        <v>42838431.689999998</v>
      </c>
      <c r="D40" s="20">
        <f>D41+D42</f>
        <v>73418021.00999999</v>
      </c>
      <c r="E40" s="20">
        <f>E41+E42</f>
        <v>27790792.100000001</v>
      </c>
      <c r="F40" s="20">
        <f>F41+F42</f>
        <v>59024142</v>
      </c>
      <c r="G40" s="20">
        <f>G41+G42</f>
        <v>53682633.730000004</v>
      </c>
      <c r="H40" s="20" t="s">
        <v>7</v>
      </c>
      <c r="I40" s="20">
        <f t="shared" si="5"/>
        <v>73.119151117799944</v>
      </c>
      <c r="J40" s="20">
        <f t="shared" si="1"/>
        <v>125.3141901143207</v>
      </c>
    </row>
    <row r="41" spans="1:10" ht="17.25" customHeight="1" x14ac:dyDescent="0.25">
      <c r="A41" s="6" t="s">
        <v>61</v>
      </c>
      <c r="B41" s="25" t="s">
        <v>62</v>
      </c>
      <c r="C41" s="34">
        <v>37777682.199999996</v>
      </c>
      <c r="D41" s="21">
        <v>65457821.009999998</v>
      </c>
      <c r="E41" s="21">
        <v>24808640.23</v>
      </c>
      <c r="F41" s="21">
        <v>53970497</v>
      </c>
      <c r="G41" s="21">
        <v>48519896.240000002</v>
      </c>
      <c r="H41" s="21" t="s">
        <v>7</v>
      </c>
      <c r="I41" s="21">
        <f t="shared" si="5"/>
        <v>74.123909857292091</v>
      </c>
      <c r="J41" s="21">
        <f t="shared" si="1"/>
        <v>128.4353444002449</v>
      </c>
    </row>
    <row r="42" spans="1:10" ht="32.25" customHeight="1" x14ac:dyDescent="0.25">
      <c r="A42" s="6" t="s">
        <v>63</v>
      </c>
      <c r="B42" s="25" t="s">
        <v>64</v>
      </c>
      <c r="C42" s="34">
        <v>5060749.49</v>
      </c>
      <c r="D42" s="21">
        <v>7960200</v>
      </c>
      <c r="E42" s="21">
        <v>2982151.87</v>
      </c>
      <c r="F42" s="21">
        <v>5053645</v>
      </c>
      <c r="G42" s="21">
        <v>5162737.49</v>
      </c>
      <c r="H42" s="21" t="s">
        <v>7</v>
      </c>
      <c r="I42" s="21">
        <f t="shared" si="5"/>
        <v>64.856881611014799</v>
      </c>
      <c r="J42" s="21">
        <f t="shared" si="1"/>
        <v>102.01527461893791</v>
      </c>
    </row>
    <row r="43" spans="1:10" ht="15.75" x14ac:dyDescent="0.25">
      <c r="A43" s="5" t="s">
        <v>65</v>
      </c>
      <c r="B43" s="24" t="s">
        <v>66</v>
      </c>
      <c r="C43" s="20">
        <f>C44+C45+C46+C47</f>
        <v>11648731.16</v>
      </c>
      <c r="D43" s="20">
        <f>D44+D45+D46+D47</f>
        <v>72610802.159999996</v>
      </c>
      <c r="E43" s="20">
        <f>SUM(E44:E47)</f>
        <v>8757106.629999999</v>
      </c>
      <c r="F43" s="20">
        <f>SUM(F44:F47)</f>
        <v>21268925.800000001</v>
      </c>
      <c r="G43" s="20">
        <f>G44+G45+G46+G47</f>
        <v>54669686.019999996</v>
      </c>
      <c r="H43" s="20" t="s">
        <v>7</v>
      </c>
      <c r="I43" s="20">
        <f t="shared" si="5"/>
        <v>75.291395210775619</v>
      </c>
      <c r="J43" s="20">
        <f t="shared" si="1"/>
        <v>469.3188062209515</v>
      </c>
    </row>
    <row r="44" spans="1:10" ht="13.5" customHeight="1" x14ac:dyDescent="0.25">
      <c r="A44" s="6" t="s">
        <v>67</v>
      </c>
      <c r="B44" s="25" t="s">
        <v>68</v>
      </c>
      <c r="C44" s="21">
        <v>4616295.16</v>
      </c>
      <c r="D44" s="21">
        <v>6385159.6799999997</v>
      </c>
      <c r="E44" s="21">
        <v>2959492.41</v>
      </c>
      <c r="F44" s="21">
        <v>5932700</v>
      </c>
      <c r="G44" s="21">
        <v>5289073.74</v>
      </c>
      <c r="H44" s="21" t="s">
        <v>7</v>
      </c>
      <c r="I44" s="21">
        <f t="shared" si="5"/>
        <v>82.833852324269515</v>
      </c>
      <c r="J44" s="21">
        <f t="shared" si="1"/>
        <v>114.5739940077835</v>
      </c>
    </row>
    <row r="45" spans="1:10" ht="17.25" customHeight="1" x14ac:dyDescent="0.25">
      <c r="A45" s="6" t="s">
        <v>69</v>
      </c>
      <c r="B45" s="25" t="s">
        <v>70</v>
      </c>
      <c r="C45" s="21"/>
      <c r="D45" s="21">
        <v>1596000</v>
      </c>
      <c r="E45" s="21"/>
      <c r="F45" s="21"/>
      <c r="G45" s="21">
        <v>1186088.7</v>
      </c>
      <c r="H45" s="21" t="s">
        <v>7</v>
      </c>
      <c r="I45" s="21">
        <f t="shared" si="5"/>
        <v>74.316334586466155</v>
      </c>
      <c r="J45" s="21">
        <v>0</v>
      </c>
    </row>
    <row r="46" spans="1:10" ht="17.25" customHeight="1" x14ac:dyDescent="0.25">
      <c r="A46" s="6" t="s">
        <v>71</v>
      </c>
      <c r="B46" s="25" t="s">
        <v>72</v>
      </c>
      <c r="C46" s="21">
        <v>7011436</v>
      </c>
      <c r="D46" s="21">
        <v>46681495</v>
      </c>
      <c r="E46" s="21">
        <v>5789614.2199999997</v>
      </c>
      <c r="F46" s="21">
        <v>15251225.800000001</v>
      </c>
      <c r="G46" s="21">
        <v>30367376.100000001</v>
      </c>
      <c r="H46" s="21" t="s">
        <v>7</v>
      </c>
      <c r="I46" s="21">
        <f t="shared" si="5"/>
        <v>65.052278424244975</v>
      </c>
      <c r="J46" s="21">
        <f t="shared" si="1"/>
        <v>433.1120771836184</v>
      </c>
    </row>
    <row r="47" spans="1:10" ht="31.5" x14ac:dyDescent="0.25">
      <c r="A47" s="6" t="s">
        <v>73</v>
      </c>
      <c r="B47" s="25" t="s">
        <v>74</v>
      </c>
      <c r="C47" s="21">
        <v>21000</v>
      </c>
      <c r="D47" s="21">
        <v>17948147.48</v>
      </c>
      <c r="E47" s="21">
        <v>8000</v>
      </c>
      <c r="F47" s="21">
        <v>85000</v>
      </c>
      <c r="G47" s="21">
        <v>17827147.48</v>
      </c>
      <c r="H47" s="21" t="s">
        <v>7</v>
      </c>
      <c r="I47" s="21">
        <f t="shared" si="5"/>
        <v>99.325835715720331</v>
      </c>
      <c r="J47" s="21">
        <v>34.06</v>
      </c>
    </row>
    <row r="48" spans="1:10" ht="15.75" x14ac:dyDescent="0.25">
      <c r="A48" s="5" t="s">
        <v>75</v>
      </c>
      <c r="B48" s="24" t="s">
        <v>76</v>
      </c>
      <c r="C48" s="20">
        <f>C49+C50</f>
        <v>19766995.07</v>
      </c>
      <c r="D48" s="20">
        <f>D49+D50</f>
        <v>314490761.39999998</v>
      </c>
      <c r="E48" s="20">
        <f>SUM(E50:E50)</f>
        <v>0</v>
      </c>
      <c r="F48" s="20">
        <f>SUM(F50:F50)</f>
        <v>0</v>
      </c>
      <c r="G48" s="20">
        <f>G49+G50</f>
        <v>156867495.84999999</v>
      </c>
      <c r="H48" s="20" t="s">
        <v>7</v>
      </c>
      <c r="I48" s="20">
        <f t="shared" si="5"/>
        <v>49.879842304963809</v>
      </c>
      <c r="J48" s="20">
        <f t="shared" si="1"/>
        <v>793.5829158376979</v>
      </c>
    </row>
    <row r="49" spans="1:10" ht="18.75" customHeight="1" x14ac:dyDescent="0.25">
      <c r="A49" s="6" t="s">
        <v>92</v>
      </c>
      <c r="B49" s="25" t="s">
        <v>91</v>
      </c>
      <c r="C49" s="21">
        <v>18490705.07</v>
      </c>
      <c r="D49" s="21">
        <v>28988785.25</v>
      </c>
      <c r="E49" s="21">
        <v>9934888.4700000007</v>
      </c>
      <c r="F49" s="21">
        <v>24913377.809999999</v>
      </c>
      <c r="G49" s="21">
        <v>23630285.48</v>
      </c>
      <c r="H49" s="20"/>
      <c r="I49" s="21">
        <f t="shared" ref="I49:I52" si="6">G49/D49*100</f>
        <v>81.515266252834792</v>
      </c>
      <c r="J49" s="21">
        <f t="shared" si="1"/>
        <v>127.79548097567488</v>
      </c>
    </row>
    <row r="50" spans="1:10" ht="21.75" customHeight="1" x14ac:dyDescent="0.25">
      <c r="A50" s="6" t="s">
        <v>77</v>
      </c>
      <c r="B50" s="25" t="s">
        <v>78</v>
      </c>
      <c r="C50" s="21">
        <v>1276290</v>
      </c>
      <c r="D50" s="21">
        <v>285501976.14999998</v>
      </c>
      <c r="E50" s="21"/>
      <c r="F50" s="21"/>
      <c r="G50" s="21">
        <v>133237210.37</v>
      </c>
      <c r="H50" s="21" t="s">
        <v>7</v>
      </c>
      <c r="I50" s="21">
        <f t="shared" si="6"/>
        <v>46.667701627395552</v>
      </c>
      <c r="J50" s="21">
        <v>62.43</v>
      </c>
    </row>
    <row r="51" spans="1:10" ht="33.75" customHeight="1" x14ac:dyDescent="0.25">
      <c r="A51" s="5" t="s">
        <v>103</v>
      </c>
      <c r="B51" s="24" t="s">
        <v>93</v>
      </c>
      <c r="C51" s="20">
        <v>0</v>
      </c>
      <c r="D51" s="20">
        <f>SUM(D52:D52)</f>
        <v>3394.52</v>
      </c>
      <c r="E51" s="21"/>
      <c r="F51" s="21"/>
      <c r="G51" s="20">
        <f>SUM(G52:G52)</f>
        <v>0</v>
      </c>
      <c r="H51" s="21"/>
      <c r="I51" s="20">
        <f t="shared" si="6"/>
        <v>0</v>
      </c>
      <c r="J51" s="20">
        <v>0</v>
      </c>
    </row>
    <row r="52" spans="1:10" ht="29.25" customHeight="1" x14ac:dyDescent="0.25">
      <c r="A52" s="6" t="s">
        <v>109</v>
      </c>
      <c r="B52" s="25" t="s">
        <v>94</v>
      </c>
      <c r="C52" s="21">
        <v>0</v>
      </c>
      <c r="D52" s="21">
        <v>3394.52</v>
      </c>
      <c r="E52" s="21">
        <v>0</v>
      </c>
      <c r="F52" s="21">
        <v>3500</v>
      </c>
      <c r="G52" s="21">
        <v>0</v>
      </c>
      <c r="H52" s="21"/>
      <c r="I52" s="21">
        <f t="shared" si="6"/>
        <v>0</v>
      </c>
      <c r="J52" s="21">
        <v>0</v>
      </c>
    </row>
    <row r="53" spans="1:10" ht="62.25" customHeight="1" x14ac:dyDescent="0.25">
      <c r="A53" s="5" t="s">
        <v>104</v>
      </c>
      <c r="B53" s="24" t="s">
        <v>79</v>
      </c>
      <c r="C53" s="20">
        <f>C54+C56+C55</f>
        <v>14729434.699999999</v>
      </c>
      <c r="D53" s="20">
        <f>D54+D56+D55</f>
        <v>5707100</v>
      </c>
      <c r="E53" s="20">
        <f t="shared" ref="E53:F53" si="7">E54+E56</f>
        <v>963600</v>
      </c>
      <c r="F53" s="20">
        <f t="shared" si="7"/>
        <v>1766600</v>
      </c>
      <c r="G53" s="20">
        <f>G54+G56+G55</f>
        <v>4529475</v>
      </c>
      <c r="H53" s="20" t="s">
        <v>7</v>
      </c>
      <c r="I53" s="20">
        <f t="shared" si="5"/>
        <v>79.365614760561414</v>
      </c>
      <c r="J53" s="20">
        <f t="shared" si="1"/>
        <v>30.751180152215891</v>
      </c>
    </row>
    <row r="54" spans="1:10" ht="45" customHeight="1" x14ac:dyDescent="0.25">
      <c r="A54" s="6" t="s">
        <v>80</v>
      </c>
      <c r="B54" s="25" t="s">
        <v>81</v>
      </c>
      <c r="C54" s="21">
        <v>1370997</v>
      </c>
      <c r="D54" s="21">
        <v>1907100</v>
      </c>
      <c r="E54" s="21">
        <v>963600</v>
      </c>
      <c r="F54" s="21">
        <v>1766600</v>
      </c>
      <c r="G54" s="21">
        <v>1430325</v>
      </c>
      <c r="H54" s="21" t="s">
        <v>7</v>
      </c>
      <c r="I54" s="21">
        <f t="shared" si="5"/>
        <v>75</v>
      </c>
      <c r="J54" s="21">
        <f t="shared" si="1"/>
        <v>104.32736176665594</v>
      </c>
    </row>
    <row r="55" spans="1:10" ht="25.5" hidden="1" customHeight="1" x14ac:dyDescent="0.25">
      <c r="A55" s="6" t="s">
        <v>82</v>
      </c>
      <c r="B55" s="25" t="s">
        <v>83</v>
      </c>
      <c r="C55" s="21">
        <v>0</v>
      </c>
      <c r="D55" s="21">
        <v>0</v>
      </c>
      <c r="E55" s="21"/>
      <c r="F55" s="21"/>
      <c r="G55" s="21">
        <v>0</v>
      </c>
      <c r="H55" s="21" t="s">
        <v>7</v>
      </c>
      <c r="I55" s="21">
        <v>0</v>
      </c>
      <c r="J55" s="21" t="e">
        <f t="shared" si="1"/>
        <v>#DIV/0!</v>
      </c>
    </row>
    <row r="56" spans="1:10" ht="32.25" customHeight="1" x14ac:dyDescent="0.25">
      <c r="A56" s="6" t="s">
        <v>84</v>
      </c>
      <c r="B56" s="7" t="s">
        <v>85</v>
      </c>
      <c r="C56" s="21">
        <v>13358437.699999999</v>
      </c>
      <c r="D56" s="21">
        <v>3800000</v>
      </c>
      <c r="E56" s="21"/>
      <c r="F56" s="21"/>
      <c r="G56" s="21">
        <v>3099150</v>
      </c>
      <c r="H56" s="21" t="s">
        <v>7</v>
      </c>
      <c r="I56" s="21">
        <f t="shared" si="5"/>
        <v>81.556578947368422</v>
      </c>
      <c r="J56" s="21">
        <f t="shared" si="1"/>
        <v>23.199943508364008</v>
      </c>
    </row>
    <row r="57" spans="1:10" ht="26.25" customHeight="1" x14ac:dyDescent="0.25">
      <c r="A57" s="27" t="s">
        <v>86</v>
      </c>
      <c r="B57" s="28"/>
      <c r="C57" s="20">
        <f>C7+C16+C18+C21+C27+C34+C40+C43+C48+C51+C53+C32</f>
        <v>584523075.03999996</v>
      </c>
      <c r="D57" s="20">
        <f>D7+D16+D18+D21+D27+D34+D40+D43+D48+D51+D53+D32</f>
        <v>1286412897.5999999</v>
      </c>
      <c r="E57" s="20">
        <f>E7+E16+E18+E21+E27+E34+E40+E43+E48+E53</f>
        <v>425513119.94999999</v>
      </c>
      <c r="F57" s="20">
        <f>F7+F16+F18+F21+F27+F34+F40+F43+F48+F53</f>
        <v>861455420.3599999</v>
      </c>
      <c r="G57" s="20">
        <f>G7+G16+G18+G21+G27+G34+G40+G43+G48+G51+G53+G32</f>
        <v>808393229.11000001</v>
      </c>
      <c r="H57" s="22"/>
      <c r="I57" s="20">
        <f t="shared" si="5"/>
        <v>62.84088340673366</v>
      </c>
      <c r="J57" s="20">
        <f t="shared" si="1"/>
        <v>138.29962641845754</v>
      </c>
    </row>
    <row r="58" spans="1:10" ht="4.5" customHeight="1" x14ac:dyDescent="0.25">
      <c r="A58" s="14"/>
      <c r="B58" s="13"/>
      <c r="C58" s="13"/>
      <c r="D58" s="13"/>
      <c r="E58" s="15"/>
      <c r="F58" s="15"/>
      <c r="G58" s="15"/>
      <c r="H58" s="15" t="s">
        <v>87</v>
      </c>
      <c r="I58" s="16"/>
      <c r="J58" s="16"/>
    </row>
    <row r="59" spans="1:10" ht="4.5" hidden="1" customHeight="1" x14ac:dyDescent="0.25">
      <c r="A59" s="17"/>
      <c r="B59" s="17"/>
      <c r="C59" s="17"/>
      <c r="D59" s="17"/>
      <c r="E59" s="17"/>
      <c r="F59" s="17"/>
      <c r="G59" s="17"/>
      <c r="H59" s="17"/>
      <c r="I59" s="16"/>
      <c r="J59" s="16"/>
    </row>
    <row r="60" spans="1:10" s="9" customFormat="1" ht="47.25" x14ac:dyDescent="0.25">
      <c r="A60" s="8" t="s">
        <v>110</v>
      </c>
      <c r="G60" s="9" t="s">
        <v>99</v>
      </c>
      <c r="I60" s="10"/>
      <c r="J60" s="10"/>
    </row>
    <row r="61" spans="1:10" ht="15.75" x14ac:dyDescent="0.25">
      <c r="A61" s="18"/>
      <c r="B61" s="17"/>
      <c r="C61" s="17"/>
      <c r="D61" s="17"/>
      <c r="E61" s="17"/>
      <c r="F61" s="17"/>
      <c r="G61" s="17"/>
      <c r="H61" s="17"/>
      <c r="I61" s="16"/>
      <c r="J61" s="16"/>
    </row>
    <row r="62" spans="1:10" ht="15.75" x14ac:dyDescent="0.25">
      <c r="A62" s="18"/>
      <c r="B62" s="17"/>
      <c r="C62" s="17"/>
      <c r="D62" s="17"/>
      <c r="E62" s="17"/>
      <c r="F62" s="17"/>
      <c r="G62" s="17"/>
      <c r="H62" s="17"/>
      <c r="I62" s="16"/>
      <c r="J62" s="16"/>
    </row>
    <row r="63" spans="1:10" ht="15.75" x14ac:dyDescent="0.25">
      <c r="A63" s="18"/>
      <c r="B63" s="17"/>
      <c r="C63" s="19"/>
      <c r="D63" s="19"/>
      <c r="E63" s="19"/>
      <c r="F63" s="19"/>
      <c r="G63" s="19"/>
      <c r="H63" s="17"/>
      <c r="I63" s="16"/>
      <c r="J63" s="16"/>
    </row>
    <row r="64" spans="1:10" ht="15.75" x14ac:dyDescent="0.25">
      <c r="A64" s="17"/>
      <c r="B64" s="17"/>
      <c r="C64" s="17"/>
      <c r="D64" s="17"/>
      <c r="E64" s="17"/>
      <c r="F64" s="17"/>
      <c r="G64" s="17"/>
      <c r="H64" s="17"/>
      <c r="I64" s="16"/>
      <c r="J64" s="16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conditionalFormatting sqref="D33">
    <cfRule type="expression" dxfId="9" priority="5" stopIfTrue="1">
      <formula>OR(RIGHT($B33,2)="00",$B33="Общий итог")=TRUE</formula>
    </cfRule>
    <cfRule type="expression" dxfId="8" priority="6" stopIfTrue="1">
      <formula>AND($D33="")=TRUE</formula>
    </cfRule>
  </conditionalFormatting>
  <conditionalFormatting sqref="C41">
    <cfRule type="expression" dxfId="7" priority="3" stopIfTrue="1">
      <formula>OR(RIGHT($B41,2)="00",$B41="Общий итог")=TRUE</formula>
    </cfRule>
    <cfRule type="expression" dxfId="6" priority="4" stopIfTrue="1">
      <formula>AND($D41="")=TRUE</formula>
    </cfRule>
  </conditionalFormatting>
  <conditionalFormatting sqref="C42">
    <cfRule type="expression" dxfId="3" priority="1" stopIfTrue="1">
      <formula>OR(RIGHT($B42,2)="00",$B42="Общий итог")=TRUE</formula>
    </cfRule>
    <cfRule type="expression" dxfId="2" priority="2" stopIfTrue="1">
      <formula>AND($D42="")=TRUE</formula>
    </cfRule>
  </conditionalFormatting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2025-10-13T07:43:17Z</dcterms:modified>
</cp:coreProperties>
</file>